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195" yWindow="135" windowWidth="10320" windowHeight="7950"/>
  </bookViews>
  <sheets>
    <sheet name="Grades" sheetId="1" r:id="rId1"/>
  </sheets>
  <calcPr calcId="152511"/>
</workbook>
</file>

<file path=xl/calcChain.xml><?xml version="1.0" encoding="utf-8"?>
<calcChain xmlns="http://schemas.openxmlformats.org/spreadsheetml/2006/main">
  <c r="H29" i="1" l="1"/>
  <c r="I29" i="1"/>
  <c r="M29" i="1"/>
  <c r="G29" i="1"/>
  <c r="M28" i="1"/>
  <c r="I28" i="1"/>
  <c r="F28" i="1"/>
  <c r="G28" i="1"/>
  <c r="K3" i="1" l="1"/>
  <c r="H28" i="1" l="1"/>
  <c r="L3" i="1" l="1"/>
  <c r="J4" i="1"/>
  <c r="K4" i="1"/>
  <c r="L4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L29" i="1"/>
  <c r="L28" i="1"/>
  <c r="K29" i="1"/>
  <c r="K28" i="1"/>
  <c r="J28" i="1"/>
  <c r="J2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<sst xmlns="http://schemas.openxmlformats.org/spreadsheetml/2006/main" count="16" uniqueCount="16">
  <si>
    <t>میانگین</t>
  </si>
  <si>
    <t>نام و نام خانوادگی</t>
  </si>
  <si>
    <t>شماره دانشجویی</t>
  </si>
  <si>
    <t>گرایش</t>
  </si>
  <si>
    <t>ردیف</t>
  </si>
  <si>
    <t>نمره گلستان</t>
  </si>
  <si>
    <t>انحراف معیار</t>
  </si>
  <si>
    <t>نمره گرد شده</t>
  </si>
  <si>
    <r>
      <t>نمودار</t>
    </r>
    <r>
      <rPr>
        <sz val="11"/>
        <color theme="0"/>
        <rFont val="B Nazanin"/>
        <charset val="178"/>
      </rPr>
      <t xml:space="preserve"> (1)</t>
    </r>
  </si>
  <si>
    <r>
      <t xml:space="preserve">میان‌ترم </t>
    </r>
    <r>
      <rPr>
        <sz val="11"/>
        <color theme="0"/>
        <rFont val="B Nazanin"/>
        <charset val="178"/>
      </rPr>
      <t>(5)</t>
    </r>
  </si>
  <si>
    <t>نمرات درس مدارهای الکتریکی 2، ترم دوم سال تحصیلی 93-92، دانشگاه صنعتی همدان</t>
  </si>
  <si>
    <r>
      <t xml:space="preserve">حل تمرین </t>
    </r>
    <r>
      <rPr>
        <sz val="11"/>
        <color theme="0"/>
        <rFont val="B Nazanin"/>
        <charset val="178"/>
      </rPr>
      <t>(7)</t>
    </r>
  </si>
  <si>
    <r>
      <t xml:space="preserve">فعالیت کلاسی </t>
    </r>
    <r>
      <rPr>
        <sz val="11"/>
        <color theme="0"/>
        <rFont val="B Nazanin"/>
        <charset val="178"/>
      </rPr>
      <t>(2)</t>
    </r>
  </si>
  <si>
    <r>
      <t xml:space="preserve">پایان‌ترم </t>
    </r>
    <r>
      <rPr>
        <sz val="11"/>
        <color theme="0"/>
        <rFont val="B Nazanin"/>
        <charset val="178"/>
      </rPr>
      <t>(10)</t>
    </r>
  </si>
  <si>
    <r>
      <t xml:space="preserve">نمره نهایی </t>
    </r>
    <r>
      <rPr>
        <sz val="11"/>
        <color theme="0"/>
        <rFont val="B Nazanin"/>
        <charset val="178"/>
      </rPr>
      <t>(25)</t>
    </r>
  </si>
  <si>
    <t>ااستاد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</si>
</sst>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rgb="FF000000"/>
      <name val="B Nazanin"/>
      <charset val="178"/>
    </font>
    <font>
      <sz val="8"/>
      <color rgb="FF000000"/>
      <name val="B Nazanin"/>
      <charset val="178"/>
    </font>
    <font>
      <b/>
      <sz val="11"/>
      <color theme="0"/>
      <name val="B Nazanin"/>
      <charset val="178"/>
    </font>
    <font>
      <sz val="11"/>
      <name val="B Nazanin"/>
      <charset val="178"/>
    </font>
    <font>
      <sz val="11"/>
      <color theme="0"/>
      <name val="B Nazanin"/>
      <charset val="178"/>
    </font>
    <font>
      <b/>
      <sz val="11"/>
      <color rgb="FF000000"/>
      <name val="B Nazanin"/>
      <charset val="178"/>
    </font>
    <font>
      <b/>
      <sz val="8"/>
      <color theme="0"/>
      <name val="B Nazanin"/>
    </font>
    <font>
      <b/>
      <sz val="11"/>
      <color rgb="FFFF0000"/>
      <name val="B Nazanin"/>
      <charset val="178"/>
    </font>
    <font>
      <sz val="8"/>
      <color theme="1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4" fillId="6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7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4" fillId="3" borderId="0" xfId="0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4" fillId="12" borderId="0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wrapText="1"/>
    </xf>
    <xf numFmtId="0" fontId="9" fillId="12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</dxf>
    <dxf>
      <alignment horizontal="center" vertical="center" indent="0" justifyLastLine="0" shrinkToFit="0"/>
    </dxf>
    <dxf>
      <fill>
        <patternFill>
          <fgColor indexed="64"/>
          <bgColor theme="6" tint="-0.249977111117893"/>
        </patternFill>
      </fill>
      <alignment horizontal="center" vertical="center" indent="0" justifyLastLine="0" shrinkToFit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B Nazani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9999"/>
      <color rgb="FF00FFFF"/>
      <color rgb="FF00CC00"/>
      <color rgb="FFFF5D5D"/>
      <color rgb="FF336600"/>
      <color rgb="FF3399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B2:M28" totalsRowCount="1" headerRowDxfId="16" dataDxfId="15" totalsRowDxfId="13" tableBorderDxfId="14">
  <autoFilter ref="B2:M27"/>
  <sortState ref="B3:M27">
    <sortCondition descending="1" ref="H2:H27"/>
  </sortState>
  <tableColumns count="12">
    <tableColumn id="1" name="ردیف" dataDxfId="12" totalsRowDxfId="11"/>
    <tableColumn id="2" name="نام و نام خانوادگی" totalsRowLabel="میانگین" totalsRowDxfId="10"/>
    <tableColumn id="3" name="شماره دانشجویی" totalsRowDxfId="9"/>
    <tableColumn id="22" name="گرایش" totalsRowDxfId="8"/>
    <tableColumn id="26" name="حل تمرین (7)" totalsRowFunction="custom" totalsRowDxfId="7">
      <totalsRowFormula>ROUND(AVERAGE(F3:F27),2)</totalsRowFormula>
    </tableColumn>
    <tableColumn id="14" name="فعالیت کلاسی (2)" totalsRowFunction="custom" totalsRowDxfId="6">
      <totalsRowFormula>ROUND(AVERAGE(G3:G27),2)</totalsRowFormula>
    </tableColumn>
    <tableColumn id="12" name="میان‌ترم (5)" totalsRowFunction="custom" totalsRowDxfId="5">
      <totalsRowFormula>ROUND(AVERAGE(H4:H27),2)</totalsRowFormula>
    </tableColumn>
    <tableColumn id="18" name="پایان‌ترم (10)" totalsRowFunction="custom" totalsRowDxfId="4">
      <totalsRowFormula>ROUND(AVERAGE(I3:I27),2)</totalsRowFormula>
    </tableColumn>
    <tableColumn id="20" name="نمودار (1)" totalsRowFunction="custom" totalsRowDxfId="3">
      <totalsRowFormula>ROUND(AVERAGE(J3:J27),2)</totalsRowFormula>
    </tableColumn>
    <tableColumn id="23" name="نمره نهایی (25)" totalsRowFunction="custom" totalsRowDxfId="2">
      <calculatedColumnFormula>ROUND(Table4[[#This Row],[حل تمرین (7)]]+Table4[[#This Row],[فعالیت کلاسی (2)]]+5/70*Table4[[#This Row],[میان‌ترم (5)]]+0.1*Table4[[#This Row],[پایان‌ترم (10)]]+Table4[[#This Row],[نمودار (1)]],2)</calculatedColumnFormula>
      <totalsRowFormula>ROUND(AVERAGE(K4:K27),2)</totalsRowFormula>
    </tableColumn>
    <tableColumn id="10" name="نمره گرد شده" totalsRowFunction="custom" totalsRowDxfId="1">
      <calculatedColumnFormula>CEILING(Table4[[#This Row],[نمره نهایی (25)]],0.1)</calculatedColumnFormula>
      <totalsRowFormula>ROUND(AVERAGE(L4:L27),2)</totalsRowFormula>
    </tableColumn>
    <tableColumn id="4" name="نمره گلستان" totalsRowFunction="custom" totalsRowDxfId="0">
      <totalsRowFormula>ROUND(AVERAGE(M3:M27),2)</totalsRowFormula>
    </tableColumn>
  </tableColumns>
  <tableStyleInfo name="TableStyleMedium14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36"/>
  <sheetViews>
    <sheetView rightToLeft="1" tabSelected="1" zoomScaleNormal="100" zoomScalePageLayoutView="110" workbookViewId="0">
      <pane xSplit="3" ySplit="3" topLeftCell="D15" activePane="bottomRight" state="frozen"/>
      <selection pane="topRight" activeCell="D1" sqref="D1"/>
      <selection pane="bottomLeft" activeCell="A4" sqref="A4"/>
      <selection pane="bottomRight" activeCell="C4" sqref="C4:C27"/>
    </sheetView>
  </sheetViews>
  <sheetFormatPr defaultColWidth="8.7109375" defaultRowHeight="15"/>
  <cols>
    <col min="1" max="2" width="4.5703125" customWidth="1"/>
    <col min="3" max="3" width="21.7109375" bestFit="1" customWidth="1"/>
    <col min="4" max="4" width="17.140625" bestFit="1" customWidth="1"/>
    <col min="5" max="5" width="10.42578125" bestFit="1" customWidth="1"/>
    <col min="6" max="6" width="10.85546875" bestFit="1" customWidth="1"/>
    <col min="7" max="7" width="11.85546875" bestFit="1" customWidth="1"/>
    <col min="8" max="12" width="7.7109375" customWidth="1"/>
    <col min="13" max="13" width="10.85546875" customWidth="1"/>
  </cols>
  <sheetData>
    <row r="1" spans="2:25" ht="19.5">
      <c r="B1" s="19" t="s">
        <v>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9" customFormat="1" ht="60" customHeight="1">
      <c r="B2" s="11" t="s">
        <v>4</v>
      </c>
      <c r="C2" s="10" t="s">
        <v>1</v>
      </c>
      <c r="D2" s="10" t="s">
        <v>2</v>
      </c>
      <c r="E2" s="10" t="s">
        <v>3</v>
      </c>
      <c r="F2" s="10" t="s">
        <v>11</v>
      </c>
      <c r="G2" s="10" t="s">
        <v>12</v>
      </c>
      <c r="H2" s="10" t="s">
        <v>9</v>
      </c>
      <c r="I2" s="10" t="s">
        <v>13</v>
      </c>
      <c r="J2" s="10" t="s">
        <v>8</v>
      </c>
      <c r="K2" s="10" t="s">
        <v>14</v>
      </c>
      <c r="L2" s="10" t="s">
        <v>7</v>
      </c>
      <c r="M2" s="10" t="s">
        <v>5</v>
      </c>
    </row>
    <row r="3" spans="2:25" ht="19.350000000000001" customHeight="1">
      <c r="B3" s="6">
        <v>0</v>
      </c>
      <c r="C3" s="2" t="s">
        <v>15</v>
      </c>
      <c r="D3" s="1">
        <v>0</v>
      </c>
      <c r="E3" s="8"/>
      <c r="F3" s="17">
        <v>7</v>
      </c>
      <c r="G3" s="13">
        <v>2</v>
      </c>
      <c r="H3" s="7">
        <v>70</v>
      </c>
      <c r="I3" s="3">
        <v>100</v>
      </c>
      <c r="J3" s="4">
        <v>0</v>
      </c>
      <c r="K3" s="12">
        <f>ROUND(Table4[[#This Row],[حل تمرین (7)]]+Table4[[#This Row],[فعالیت کلاسی (2)]]+5/70*Table4[[#This Row],[میان‌ترم (5)]]+0.1*Table4[[#This Row],[پایان‌ترم (10)]]+Table4[[#This Row],[نمودار (1)]],2)</f>
        <v>24</v>
      </c>
      <c r="L3" s="5">
        <f>CEILING(Table4[[#This Row],[نمره نهایی (25)]],0.1)</f>
        <v>24</v>
      </c>
      <c r="M3" s="16">
        <v>20</v>
      </c>
    </row>
    <row r="4" spans="2:25" ht="19.350000000000001" customHeight="1">
      <c r="B4" s="6">
        <f>B3+1</f>
        <v>1</v>
      </c>
      <c r="C4" s="8"/>
      <c r="D4" s="8">
        <v>9101843</v>
      </c>
      <c r="E4" s="8"/>
      <c r="F4" s="17"/>
      <c r="G4" s="13"/>
      <c r="H4" s="7">
        <v>53</v>
      </c>
      <c r="I4" s="3"/>
      <c r="J4" s="4">
        <f>J3</f>
        <v>0</v>
      </c>
      <c r="K4" s="12">
        <f>ROUND(Table4[[#This Row],[حل تمرین (7)]]+Table4[[#This Row],[فعالیت کلاسی (2)]]+5/70*Table4[[#This Row],[میان‌ترم (5)]]+0.1*Table4[[#This Row],[پایان‌ترم (10)]]+Table4[[#This Row],[نمودار (1)]],2)</f>
        <v>3.79</v>
      </c>
      <c r="L4" s="5">
        <f>CEILING(Table4[[#This Row],[نمره نهایی (25)]],0.1)</f>
        <v>3.8000000000000003</v>
      </c>
      <c r="M4" s="16"/>
    </row>
    <row r="5" spans="2:25" ht="19.350000000000001" customHeight="1">
      <c r="B5" s="6">
        <f>B4+1</f>
        <v>2</v>
      </c>
      <c r="C5" s="8"/>
      <c r="D5" s="8">
        <v>9103793</v>
      </c>
      <c r="E5" s="8"/>
      <c r="F5" s="17"/>
      <c r="G5" s="13"/>
      <c r="H5" s="7">
        <v>50</v>
      </c>
      <c r="I5" s="3"/>
      <c r="J5" s="4">
        <f>J4</f>
        <v>0</v>
      </c>
      <c r="K5" s="12">
        <f>ROUND(Table4[[#This Row],[حل تمرین (7)]]+Table4[[#This Row],[فعالیت کلاسی (2)]]+5/70*Table4[[#This Row],[میان‌ترم (5)]]+0.1*Table4[[#This Row],[پایان‌ترم (10)]]+Table4[[#This Row],[نمودار (1)]],2)</f>
        <v>3.57</v>
      </c>
      <c r="L5" s="5">
        <f>CEILING(Table4[[#This Row],[نمره نهایی (25)]],0.1)</f>
        <v>3.6</v>
      </c>
      <c r="M5" s="16"/>
    </row>
    <row r="6" spans="2:25" ht="19.350000000000001" customHeight="1">
      <c r="B6" s="6">
        <f>B5+1</f>
        <v>3</v>
      </c>
      <c r="C6" s="8"/>
      <c r="D6" s="8">
        <v>8902133</v>
      </c>
      <c r="E6" s="8"/>
      <c r="F6" s="17"/>
      <c r="G6" s="13"/>
      <c r="H6" s="7">
        <v>45</v>
      </c>
      <c r="I6" s="3"/>
      <c r="J6" s="4">
        <f>J5</f>
        <v>0</v>
      </c>
      <c r="K6" s="12">
        <f>ROUND(Table4[[#This Row],[حل تمرین (7)]]+Table4[[#This Row],[فعالیت کلاسی (2)]]+5/70*Table4[[#This Row],[میان‌ترم (5)]]+0.1*Table4[[#This Row],[پایان‌ترم (10)]]+Table4[[#This Row],[نمودار (1)]],2)</f>
        <v>3.21</v>
      </c>
      <c r="L6" s="5">
        <f>CEILING(Table4[[#This Row],[نمره نهایی (25)]],0.1)</f>
        <v>3.3000000000000003</v>
      </c>
      <c r="M6" s="16"/>
    </row>
    <row r="7" spans="2:25" ht="19.350000000000001" customHeight="1">
      <c r="B7" s="6">
        <f>B6+1</f>
        <v>4</v>
      </c>
      <c r="C7" s="8"/>
      <c r="D7" s="8">
        <v>9104063</v>
      </c>
      <c r="E7" s="8"/>
      <c r="F7" s="17"/>
      <c r="G7" s="13"/>
      <c r="H7" s="7">
        <v>44</v>
      </c>
      <c r="I7" s="3"/>
      <c r="J7" s="4">
        <f>J6</f>
        <v>0</v>
      </c>
      <c r="K7" s="12">
        <f>ROUND(Table4[[#This Row],[حل تمرین (7)]]+Table4[[#This Row],[فعالیت کلاسی (2)]]+5/70*Table4[[#This Row],[میان‌ترم (5)]]+0.1*Table4[[#This Row],[پایان‌ترم (10)]]+Table4[[#This Row],[نمودار (1)]],2)</f>
        <v>3.14</v>
      </c>
      <c r="L7" s="5">
        <f>CEILING(Table4[[#This Row],[نمره نهایی (25)]],0.1)</f>
        <v>3.2</v>
      </c>
      <c r="M7" s="16"/>
    </row>
    <row r="8" spans="2:25" ht="19.350000000000001" customHeight="1">
      <c r="B8" s="6">
        <f>B7+1</f>
        <v>5</v>
      </c>
      <c r="C8" s="8"/>
      <c r="D8" s="8">
        <v>9104123</v>
      </c>
      <c r="E8" s="8"/>
      <c r="F8" s="17"/>
      <c r="G8" s="13"/>
      <c r="H8" s="7">
        <v>42</v>
      </c>
      <c r="I8" s="3"/>
      <c r="J8" s="4">
        <f>J7</f>
        <v>0</v>
      </c>
      <c r="K8" s="12">
        <f>ROUND(Table4[[#This Row],[حل تمرین (7)]]+Table4[[#This Row],[فعالیت کلاسی (2)]]+5/70*Table4[[#This Row],[میان‌ترم (5)]]+0.1*Table4[[#This Row],[پایان‌ترم (10)]]+Table4[[#This Row],[نمودار (1)]],2)</f>
        <v>3</v>
      </c>
      <c r="L8" s="5">
        <f>CEILING(Table4[[#This Row],[نمره نهایی (25)]],0.1)</f>
        <v>3</v>
      </c>
      <c r="M8" s="16"/>
    </row>
    <row r="9" spans="2:25" ht="19.350000000000001" customHeight="1">
      <c r="B9" s="6">
        <f>B8+1</f>
        <v>6</v>
      </c>
      <c r="C9" s="8"/>
      <c r="D9" s="8">
        <v>9102843</v>
      </c>
      <c r="E9" s="8"/>
      <c r="F9" s="17"/>
      <c r="G9" s="13"/>
      <c r="H9" s="7">
        <v>41</v>
      </c>
      <c r="I9" s="3"/>
      <c r="J9" s="4">
        <f>J8</f>
        <v>0</v>
      </c>
      <c r="K9" s="12">
        <f>ROUND(Table4[[#This Row],[حل تمرین (7)]]+Table4[[#This Row],[فعالیت کلاسی (2)]]+5/70*Table4[[#This Row],[میان‌ترم (5)]]+0.1*Table4[[#This Row],[پایان‌ترم (10)]]+Table4[[#This Row],[نمودار (1)]],2)</f>
        <v>2.93</v>
      </c>
      <c r="L9" s="5">
        <f>CEILING(Table4[[#This Row],[نمره نهایی (25)]],0.1)</f>
        <v>3</v>
      </c>
      <c r="M9" s="16"/>
    </row>
    <row r="10" spans="2:25" ht="19.350000000000001" customHeight="1">
      <c r="B10" s="6">
        <f>B9+1</f>
        <v>7</v>
      </c>
      <c r="C10" s="8"/>
      <c r="D10" s="8">
        <v>9102373</v>
      </c>
      <c r="E10" s="8"/>
      <c r="F10" s="17"/>
      <c r="G10" s="13"/>
      <c r="H10" s="7">
        <v>40</v>
      </c>
      <c r="I10" s="3"/>
      <c r="J10" s="4">
        <f>J9</f>
        <v>0</v>
      </c>
      <c r="K10" s="12">
        <f>ROUND(Table4[[#This Row],[حل تمرین (7)]]+Table4[[#This Row],[فعالیت کلاسی (2)]]+5/70*Table4[[#This Row],[میان‌ترم (5)]]+0.1*Table4[[#This Row],[پایان‌ترم (10)]]+Table4[[#This Row],[نمودار (1)]],2)</f>
        <v>2.86</v>
      </c>
      <c r="L10" s="5">
        <f>CEILING(Table4[[#This Row],[نمره نهایی (25)]],0.1)</f>
        <v>2.9000000000000004</v>
      </c>
      <c r="M10" s="16"/>
    </row>
    <row r="11" spans="2:25" ht="19.350000000000001" customHeight="1">
      <c r="B11" s="6">
        <f>B10+1</f>
        <v>8</v>
      </c>
      <c r="C11" s="8"/>
      <c r="D11" s="8">
        <v>9103023</v>
      </c>
      <c r="E11" s="8"/>
      <c r="F11" s="17"/>
      <c r="G11" s="13"/>
      <c r="H11" s="7">
        <v>39</v>
      </c>
      <c r="I11" s="3"/>
      <c r="J11" s="4">
        <f>J10</f>
        <v>0</v>
      </c>
      <c r="K11" s="12">
        <f>ROUND(Table4[[#This Row],[حل تمرین (7)]]+Table4[[#This Row],[فعالیت کلاسی (2)]]+5/70*Table4[[#This Row],[میان‌ترم (5)]]+0.1*Table4[[#This Row],[پایان‌ترم (10)]]+Table4[[#This Row],[نمودار (1)]],2)</f>
        <v>2.79</v>
      </c>
      <c r="L11" s="5">
        <f>CEILING(Table4[[#This Row],[نمره نهایی (25)]],0.1)</f>
        <v>2.8000000000000003</v>
      </c>
      <c r="M11" s="18"/>
    </row>
    <row r="12" spans="2:25" ht="19.350000000000001" customHeight="1">
      <c r="B12" s="6">
        <f>B11+1</f>
        <v>9</v>
      </c>
      <c r="C12" s="8"/>
      <c r="D12" s="8">
        <v>9100203</v>
      </c>
      <c r="E12" s="8"/>
      <c r="F12" s="17"/>
      <c r="G12" s="13"/>
      <c r="H12" s="7">
        <v>37</v>
      </c>
      <c r="I12" s="3"/>
      <c r="J12" s="4">
        <f>J11</f>
        <v>0</v>
      </c>
      <c r="K12" s="12">
        <f>ROUND(Table4[[#This Row],[حل تمرین (7)]]+Table4[[#This Row],[فعالیت کلاسی (2)]]+5/70*Table4[[#This Row],[میان‌ترم (5)]]+0.1*Table4[[#This Row],[پایان‌ترم (10)]]+Table4[[#This Row],[نمودار (1)]],2)</f>
        <v>2.64</v>
      </c>
      <c r="L12" s="5">
        <f>CEILING(Table4[[#This Row],[نمره نهایی (25)]],0.1)</f>
        <v>2.7</v>
      </c>
      <c r="M12" s="16"/>
    </row>
    <row r="13" spans="2:25" ht="19.350000000000001" customHeight="1">
      <c r="B13" s="6">
        <f>B12+1</f>
        <v>10</v>
      </c>
      <c r="C13" s="8"/>
      <c r="D13" s="8">
        <v>9102433</v>
      </c>
      <c r="E13" s="8"/>
      <c r="F13" s="17"/>
      <c r="G13" s="13"/>
      <c r="H13" s="7">
        <v>35</v>
      </c>
      <c r="I13" s="3"/>
      <c r="J13" s="4">
        <f>J12</f>
        <v>0</v>
      </c>
      <c r="K13" s="12">
        <f>ROUND(Table4[[#This Row],[حل تمرین (7)]]+Table4[[#This Row],[فعالیت کلاسی (2)]]+5/70*Table4[[#This Row],[میان‌ترم (5)]]+0.1*Table4[[#This Row],[پایان‌ترم (10)]]+Table4[[#This Row],[نمودار (1)]],2)</f>
        <v>2.5</v>
      </c>
      <c r="L13" s="5">
        <f>CEILING(Table4[[#This Row],[نمره نهایی (25)]],0.1)</f>
        <v>2.5</v>
      </c>
      <c r="M13" s="16"/>
    </row>
    <row r="14" spans="2:25" ht="19.350000000000001" customHeight="1">
      <c r="B14" s="6">
        <f>B13+1</f>
        <v>11</v>
      </c>
      <c r="C14" s="8"/>
      <c r="D14" s="8">
        <v>9103813</v>
      </c>
      <c r="E14" s="8"/>
      <c r="F14" s="17"/>
      <c r="G14" s="13"/>
      <c r="H14" s="7">
        <v>35</v>
      </c>
      <c r="I14" s="3"/>
      <c r="J14" s="4">
        <f>J13</f>
        <v>0</v>
      </c>
      <c r="K14" s="12">
        <f>ROUND(Table4[[#This Row],[حل تمرین (7)]]+Table4[[#This Row],[فعالیت کلاسی (2)]]+5/70*Table4[[#This Row],[میان‌ترم (5)]]+0.1*Table4[[#This Row],[پایان‌ترم (10)]]+Table4[[#This Row],[نمودار (1)]],2)</f>
        <v>2.5</v>
      </c>
      <c r="L14" s="5">
        <f>CEILING(Table4[[#This Row],[نمره نهایی (25)]],0.1)</f>
        <v>2.5</v>
      </c>
      <c r="M14" s="18"/>
    </row>
    <row r="15" spans="2:25" ht="19.350000000000001" customHeight="1">
      <c r="B15" s="6">
        <f>B14+1</f>
        <v>12</v>
      </c>
      <c r="C15" s="8"/>
      <c r="D15" s="8">
        <v>9104243</v>
      </c>
      <c r="E15" s="8"/>
      <c r="F15" s="17"/>
      <c r="G15" s="13"/>
      <c r="H15" s="7">
        <v>35</v>
      </c>
      <c r="I15" s="3"/>
      <c r="J15" s="4">
        <f>J14</f>
        <v>0</v>
      </c>
      <c r="K15" s="12">
        <f>ROUND(Table4[[#This Row],[حل تمرین (7)]]+Table4[[#This Row],[فعالیت کلاسی (2)]]+5/70*Table4[[#This Row],[میان‌ترم (5)]]+0.1*Table4[[#This Row],[پایان‌ترم (10)]]+Table4[[#This Row],[نمودار (1)]],2)</f>
        <v>2.5</v>
      </c>
      <c r="L15" s="5">
        <f>CEILING(Table4[[#This Row],[نمره نهایی (25)]],0.1)</f>
        <v>2.5</v>
      </c>
      <c r="M15" s="16"/>
    </row>
    <row r="16" spans="2:25" ht="19.350000000000001" customHeight="1">
      <c r="B16" s="6">
        <f>B15+1</f>
        <v>13</v>
      </c>
      <c r="C16" s="8"/>
      <c r="D16" s="8">
        <v>9003013</v>
      </c>
      <c r="E16" s="8"/>
      <c r="F16" s="17"/>
      <c r="G16" s="13"/>
      <c r="H16" s="7">
        <v>33</v>
      </c>
      <c r="I16" s="3"/>
      <c r="J16" s="4">
        <f>J15</f>
        <v>0</v>
      </c>
      <c r="K16" s="12">
        <f>ROUND(Table4[[#This Row],[حل تمرین (7)]]+Table4[[#This Row],[فعالیت کلاسی (2)]]+5/70*Table4[[#This Row],[میان‌ترم (5)]]+0.1*Table4[[#This Row],[پایان‌ترم (10)]]+Table4[[#This Row],[نمودار (1)]],2)</f>
        <v>2.36</v>
      </c>
      <c r="L16" s="5">
        <f>CEILING(Table4[[#This Row],[نمره نهایی (25)]],0.1)</f>
        <v>2.4000000000000004</v>
      </c>
      <c r="M16" s="16"/>
    </row>
    <row r="17" spans="2:13" ht="19.350000000000001" customHeight="1">
      <c r="B17" s="6">
        <f>B16+1</f>
        <v>14</v>
      </c>
      <c r="C17" s="8"/>
      <c r="D17" s="8">
        <v>9103433</v>
      </c>
      <c r="E17" s="8"/>
      <c r="F17" s="17"/>
      <c r="G17" s="13"/>
      <c r="H17" s="7">
        <v>33</v>
      </c>
      <c r="I17" s="3"/>
      <c r="J17" s="4">
        <f>J16</f>
        <v>0</v>
      </c>
      <c r="K17" s="12">
        <f>ROUND(Table4[[#This Row],[حل تمرین (7)]]+Table4[[#This Row],[فعالیت کلاسی (2)]]+5/70*Table4[[#This Row],[میان‌ترم (5)]]+0.1*Table4[[#This Row],[پایان‌ترم (10)]]+Table4[[#This Row],[نمودار (1)]],2)</f>
        <v>2.36</v>
      </c>
      <c r="L17" s="5">
        <f>CEILING(Table4[[#This Row],[نمره نهایی (25)]],0.1)</f>
        <v>2.4000000000000004</v>
      </c>
      <c r="M17" s="16"/>
    </row>
    <row r="18" spans="2:13" ht="19.350000000000001" customHeight="1">
      <c r="B18" s="6">
        <f>B17+1</f>
        <v>15</v>
      </c>
      <c r="C18" s="8"/>
      <c r="D18" s="8">
        <v>9104073</v>
      </c>
      <c r="E18" s="8"/>
      <c r="F18" s="17"/>
      <c r="G18" s="13"/>
      <c r="H18" s="7">
        <v>33</v>
      </c>
      <c r="I18" s="3"/>
      <c r="J18" s="4">
        <f>J17</f>
        <v>0</v>
      </c>
      <c r="K18" s="12">
        <f>ROUND(Table4[[#This Row],[حل تمرین (7)]]+Table4[[#This Row],[فعالیت کلاسی (2)]]+5/70*Table4[[#This Row],[میان‌ترم (5)]]+0.1*Table4[[#This Row],[پایان‌ترم (10)]]+Table4[[#This Row],[نمودار (1)]],2)</f>
        <v>2.36</v>
      </c>
      <c r="L18" s="5">
        <f>CEILING(Table4[[#This Row],[نمره نهایی (25)]],0.1)</f>
        <v>2.4000000000000004</v>
      </c>
      <c r="M18" s="16"/>
    </row>
    <row r="19" spans="2:13" ht="19.350000000000001" customHeight="1">
      <c r="B19" s="6">
        <f>B18+1</f>
        <v>16</v>
      </c>
      <c r="C19" s="8"/>
      <c r="D19" s="8">
        <v>9002133</v>
      </c>
      <c r="E19" s="8"/>
      <c r="F19" s="17"/>
      <c r="G19" s="13"/>
      <c r="H19" s="7">
        <v>29</v>
      </c>
      <c r="I19" s="3"/>
      <c r="J19" s="4">
        <f>J18</f>
        <v>0</v>
      </c>
      <c r="K19" s="12">
        <f>ROUND(Table4[[#This Row],[حل تمرین (7)]]+Table4[[#This Row],[فعالیت کلاسی (2)]]+5/70*Table4[[#This Row],[میان‌ترم (5)]]+0.1*Table4[[#This Row],[پایان‌ترم (10)]]+Table4[[#This Row],[نمودار (1)]],2)</f>
        <v>2.0699999999999998</v>
      </c>
      <c r="L19" s="5">
        <f>CEILING(Table4[[#This Row],[نمره نهایی (25)]],0.1)</f>
        <v>2.1</v>
      </c>
      <c r="M19" s="16"/>
    </row>
    <row r="20" spans="2:13" ht="19.350000000000001" customHeight="1">
      <c r="B20" s="6">
        <f>B19+1</f>
        <v>17</v>
      </c>
      <c r="C20" s="8"/>
      <c r="D20" s="8">
        <v>9102703</v>
      </c>
      <c r="E20" s="8"/>
      <c r="F20" s="17"/>
      <c r="G20" s="13"/>
      <c r="H20" s="7">
        <v>28</v>
      </c>
      <c r="I20" s="3"/>
      <c r="J20" s="4">
        <f>J19</f>
        <v>0</v>
      </c>
      <c r="K20" s="12">
        <f>ROUND(Table4[[#This Row],[حل تمرین (7)]]+Table4[[#This Row],[فعالیت کلاسی (2)]]+5/70*Table4[[#This Row],[میان‌ترم (5)]]+0.1*Table4[[#This Row],[پایان‌ترم (10)]]+Table4[[#This Row],[نمودار (1)]],2)</f>
        <v>2</v>
      </c>
      <c r="L20" s="5">
        <f>CEILING(Table4[[#This Row],[نمره نهایی (25)]],0.1)</f>
        <v>2</v>
      </c>
      <c r="M20" s="18"/>
    </row>
    <row r="21" spans="2:13" ht="19.350000000000001" customHeight="1">
      <c r="B21" s="6">
        <f>B20+1</f>
        <v>18</v>
      </c>
      <c r="C21" s="8"/>
      <c r="D21" s="8">
        <v>9103933</v>
      </c>
      <c r="E21" s="8"/>
      <c r="F21" s="17"/>
      <c r="G21" s="13"/>
      <c r="H21" s="7">
        <v>28</v>
      </c>
      <c r="I21" s="3"/>
      <c r="J21" s="4">
        <f>J20</f>
        <v>0</v>
      </c>
      <c r="K21" s="12">
        <f>ROUND(Table4[[#This Row],[حل تمرین (7)]]+Table4[[#This Row],[فعالیت کلاسی (2)]]+5/70*Table4[[#This Row],[میان‌ترم (5)]]+0.1*Table4[[#This Row],[پایان‌ترم (10)]]+Table4[[#This Row],[نمودار (1)]],2)</f>
        <v>2</v>
      </c>
      <c r="L21" s="5">
        <f>CEILING(Table4[[#This Row],[نمره نهایی (25)]],0.1)</f>
        <v>2</v>
      </c>
      <c r="M21" s="16"/>
    </row>
    <row r="22" spans="2:13" ht="19.350000000000001" customHeight="1">
      <c r="B22" s="6">
        <f>B21+1</f>
        <v>19</v>
      </c>
      <c r="C22" s="8"/>
      <c r="D22" s="8">
        <v>9002303</v>
      </c>
      <c r="E22" s="8"/>
      <c r="F22" s="17"/>
      <c r="G22" s="13"/>
      <c r="H22" s="7">
        <v>26</v>
      </c>
      <c r="I22" s="3"/>
      <c r="J22" s="4">
        <f>J21</f>
        <v>0</v>
      </c>
      <c r="K22" s="12">
        <f>ROUND(Table4[[#This Row],[حل تمرین (7)]]+Table4[[#This Row],[فعالیت کلاسی (2)]]+5/70*Table4[[#This Row],[میان‌ترم (5)]]+0.1*Table4[[#This Row],[پایان‌ترم (10)]]+Table4[[#This Row],[نمودار (1)]],2)</f>
        <v>1.86</v>
      </c>
      <c r="L22" s="5">
        <f>CEILING(Table4[[#This Row],[نمره نهایی (25)]],0.1)</f>
        <v>1.9000000000000001</v>
      </c>
      <c r="M22" s="16"/>
    </row>
    <row r="23" spans="2:13" ht="19.350000000000001" customHeight="1">
      <c r="B23" s="6">
        <f>B22+1</f>
        <v>20</v>
      </c>
      <c r="C23" s="8"/>
      <c r="D23" s="8">
        <v>9100173</v>
      </c>
      <c r="E23" s="8"/>
      <c r="F23" s="17"/>
      <c r="G23" s="13"/>
      <c r="H23" s="7">
        <v>23</v>
      </c>
      <c r="I23" s="3"/>
      <c r="J23" s="4">
        <f>J22</f>
        <v>0</v>
      </c>
      <c r="K23" s="12">
        <f>ROUND(Table4[[#This Row],[حل تمرین (7)]]+Table4[[#This Row],[فعالیت کلاسی (2)]]+5/70*Table4[[#This Row],[میان‌ترم (5)]]+0.1*Table4[[#This Row],[پایان‌ترم (10)]]+Table4[[#This Row],[نمودار (1)]],2)</f>
        <v>1.64</v>
      </c>
      <c r="L23" s="5">
        <f>CEILING(Table4[[#This Row],[نمره نهایی (25)]],0.1)</f>
        <v>1.7000000000000002</v>
      </c>
      <c r="M23" s="16"/>
    </row>
    <row r="24" spans="2:13" ht="19.350000000000001" customHeight="1">
      <c r="B24" s="6">
        <f>B23+1</f>
        <v>21</v>
      </c>
      <c r="C24" s="8"/>
      <c r="D24" s="8">
        <v>9101593</v>
      </c>
      <c r="E24" s="8"/>
      <c r="F24" s="17"/>
      <c r="G24" s="13"/>
      <c r="H24" s="7">
        <v>23</v>
      </c>
      <c r="I24" s="3"/>
      <c r="J24" s="4">
        <f>J23</f>
        <v>0</v>
      </c>
      <c r="K24" s="12">
        <f>ROUND(Table4[[#This Row],[حل تمرین (7)]]+Table4[[#This Row],[فعالیت کلاسی (2)]]+5/70*Table4[[#This Row],[میان‌ترم (5)]]+0.1*Table4[[#This Row],[پایان‌ترم (10)]]+Table4[[#This Row],[نمودار (1)]],2)</f>
        <v>1.64</v>
      </c>
      <c r="L24" s="5">
        <f>CEILING(Table4[[#This Row],[نمره نهایی (25)]],0.1)</f>
        <v>1.7000000000000002</v>
      </c>
      <c r="M24" s="16"/>
    </row>
    <row r="25" spans="2:13" ht="19.350000000000001" customHeight="1">
      <c r="B25" s="6">
        <f>B24+1</f>
        <v>22</v>
      </c>
      <c r="C25" s="8"/>
      <c r="D25" s="8">
        <v>9001643</v>
      </c>
      <c r="E25" s="8"/>
      <c r="F25" s="17"/>
      <c r="G25" s="13"/>
      <c r="H25" s="7">
        <v>14</v>
      </c>
      <c r="I25" s="3"/>
      <c r="J25" s="4">
        <f>J24</f>
        <v>0</v>
      </c>
      <c r="K25" s="12">
        <f>ROUND(Table4[[#This Row],[حل تمرین (7)]]+Table4[[#This Row],[فعالیت کلاسی (2)]]+5/70*Table4[[#This Row],[میان‌ترم (5)]]+0.1*Table4[[#This Row],[پایان‌ترم (10)]]+Table4[[#This Row],[نمودار (1)]],2)</f>
        <v>1</v>
      </c>
      <c r="L25" s="5">
        <f>CEILING(Table4[[#This Row],[نمره نهایی (25)]],0.1)</f>
        <v>1</v>
      </c>
      <c r="M25" s="16"/>
    </row>
    <row r="26" spans="2:13" ht="19.350000000000001" customHeight="1">
      <c r="B26" s="6">
        <f>B25+1</f>
        <v>23</v>
      </c>
      <c r="C26" s="8"/>
      <c r="D26" s="8">
        <v>9001923</v>
      </c>
      <c r="E26" s="8"/>
      <c r="F26" s="17"/>
      <c r="G26" s="13"/>
      <c r="H26" s="7">
        <v>13</v>
      </c>
      <c r="I26" s="3"/>
      <c r="J26" s="4">
        <f>J25</f>
        <v>0</v>
      </c>
      <c r="K26" s="12">
        <f>ROUND(Table4[[#This Row],[حل تمرین (7)]]+Table4[[#This Row],[فعالیت کلاسی (2)]]+5/70*Table4[[#This Row],[میان‌ترم (5)]]+0.1*Table4[[#This Row],[پایان‌ترم (10)]]+Table4[[#This Row],[نمودار (1)]],2)</f>
        <v>0.93</v>
      </c>
      <c r="L26" s="5">
        <f>CEILING(Table4[[#This Row],[نمره نهایی (25)]],0.1)</f>
        <v>1</v>
      </c>
      <c r="M26" s="16"/>
    </row>
    <row r="27" spans="2:13" ht="19.350000000000001" customHeight="1">
      <c r="B27" s="6">
        <f>B26+1</f>
        <v>24</v>
      </c>
      <c r="C27" s="8"/>
      <c r="D27" s="8">
        <v>9003463</v>
      </c>
      <c r="E27" s="8"/>
      <c r="F27" s="17"/>
      <c r="G27" s="13"/>
      <c r="H27" s="7">
        <v>4</v>
      </c>
      <c r="I27" s="3"/>
      <c r="J27" s="4">
        <f>J26</f>
        <v>0</v>
      </c>
      <c r="K27" s="12">
        <f>ROUND(Table4[[#This Row],[حل تمرین (7)]]+Table4[[#This Row],[فعالیت کلاسی (2)]]+5/70*Table4[[#This Row],[میان‌ترم (5)]]+0.1*Table4[[#This Row],[پایان‌ترم (10)]]+Table4[[#This Row],[نمودار (1)]],2)</f>
        <v>0.28999999999999998</v>
      </c>
      <c r="L27" s="5">
        <f>CEILING(Table4[[#This Row],[نمره نهایی (25)]],0.1)</f>
        <v>0.30000000000000004</v>
      </c>
      <c r="M27" s="16"/>
    </row>
    <row r="28" spans="2:13" ht="19.350000000000001" customHeight="1">
      <c r="B28" s="20"/>
      <c r="C28" s="21" t="s">
        <v>0</v>
      </c>
      <c r="D28" s="21"/>
      <c r="E28" s="22"/>
      <c r="F28" s="21">
        <f>ROUND(AVERAGE(F3:F27),2)</f>
        <v>7</v>
      </c>
      <c r="G28" s="21">
        <f>ROUND(AVERAGE(G3:G27),2)</f>
        <v>2</v>
      </c>
      <c r="H28" s="21">
        <f>ROUND(AVERAGE(H4:H27),2)</f>
        <v>32.630000000000003</v>
      </c>
      <c r="I28" s="21">
        <f>ROUND(AVERAGE(I3:I27),2)</f>
        <v>100</v>
      </c>
      <c r="J28" s="21">
        <f>ROUND(AVERAGE(J3:J27),2)</f>
        <v>0</v>
      </c>
      <c r="K28" s="21">
        <f>ROUND(AVERAGE(K4:K27),2)</f>
        <v>2.33</v>
      </c>
      <c r="L28" s="21">
        <f>ROUND(AVERAGE(L4:L27),2)</f>
        <v>2.36</v>
      </c>
      <c r="M28" s="21">
        <f>ROUND(AVERAGE(M3:M27),2)</f>
        <v>20</v>
      </c>
    </row>
    <row r="29" spans="2:13" ht="19.350000000000001" customHeight="1">
      <c r="B29" s="14"/>
      <c r="C29" s="15" t="s">
        <v>6</v>
      </c>
      <c r="D29" s="15"/>
      <c r="E29" s="15"/>
      <c r="F29" s="15"/>
      <c r="G29" s="15">
        <f>ROUND(_xlfn.STDEV.P(Table4[فعالیت کلاسی (2)]),2)</f>
        <v>0</v>
      </c>
      <c r="H29" s="15">
        <f>ROUND(_xlfn.STDEV.P(Table4[میان‌ترم (5)]),2)</f>
        <v>13.37</v>
      </c>
      <c r="I29" s="15">
        <f>ROUND(_xlfn.STDEV.P(Table4[پایان‌ترم (10)]),2)</f>
        <v>0</v>
      </c>
      <c r="J29" s="15">
        <f>ROUND(_xlfn.STDEV.P(Table4[نمودار (1)]),2)</f>
        <v>0</v>
      </c>
      <c r="K29" s="15">
        <f>ROUND(_xlfn.STDEV.P(Table4[نمره نهایی (25)]),2)</f>
        <v>4.32</v>
      </c>
      <c r="L29" s="15">
        <f>ROUND(_xlfn.STDEV.P(Table4[نمره گرد شده]),2)</f>
        <v>4.32</v>
      </c>
      <c r="M29" s="15">
        <f>ROUND(_xlfn.STDEV.P(Table4[نمره گلستان]),2)</f>
        <v>0</v>
      </c>
    </row>
    <row r="30" spans="2:13" ht="19.350000000000001" customHeight="1"/>
    <row r="31" spans="2:13" ht="19.350000000000001" customHeight="1"/>
    <row r="32" spans="2:13" ht="19.350000000000001" customHeight="1"/>
    <row r="33" ht="19.350000000000001" customHeight="1"/>
    <row r="34" ht="19.350000000000001" customHeight="1"/>
    <row r="35" ht="19.350000000000001" customHeight="1"/>
    <row r="36" ht="27.75" customHeight="1"/>
  </sheetData>
  <mergeCells count="1">
    <mergeCell ref="B1:M1"/>
  </mergeCells>
  <pageMargins left="0.2" right="0.2" top="0.75" bottom="0.75" header="0.3" footer="0.3"/>
  <pageSetup paperSize="9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Instrumentation</dc:title>
  <dc:creator/>
  <cp:lastModifiedBy/>
  <dcterms:created xsi:type="dcterms:W3CDTF">2006-09-16T00:00:00Z</dcterms:created>
  <dcterms:modified xsi:type="dcterms:W3CDTF">2014-05-05T08:58:00Z</dcterms:modified>
  <cp:category>K. N. Toosi University of Technology</cp:category>
  <cp:contentStatus>Grades</cp:contentStatus>
</cp:coreProperties>
</file>